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ist1" sheetId="1" r:id="rId1"/>
  </sheets>
  <definedNames>
    <definedName name="KcNaKmVozidlo">'List1'!$C$72</definedName>
    <definedName name="PlatRidicNaJizdu">'List1'!$C$64</definedName>
  </definedNames>
  <calcPr fullCalcOnLoad="1"/>
</workbook>
</file>

<file path=xl/sharedStrings.xml><?xml version="1.0" encoding="utf-8"?>
<sst xmlns="http://schemas.openxmlformats.org/spreadsheetml/2006/main" count="175" uniqueCount="49">
  <si>
    <t>Chyňavsko</t>
  </si>
  <si>
    <t>Koněprusko</t>
  </si>
  <si>
    <t>Zbirožsko</t>
  </si>
  <si>
    <t>Hořovice</t>
  </si>
  <si>
    <t>Kostal</t>
  </si>
  <si>
    <t>Zbiroh</t>
  </si>
  <si>
    <t>ráno</t>
  </si>
  <si>
    <t>večer</t>
  </si>
  <si>
    <t>svoz</t>
  </si>
  <si>
    <t>rozvoz</t>
  </si>
  <si>
    <t>jízda</t>
  </si>
  <si>
    <t>Vozidlo 1</t>
  </si>
  <si>
    <t>Vozidlo 2</t>
  </si>
  <si>
    <t>Vozidlo 3</t>
  </si>
  <si>
    <t>a) jedním vozidlem obsluhuji střídavě 3 oblasti z jedné garáže v Hořovicích</t>
  </si>
  <si>
    <t>za jízdu</t>
  </si>
  <si>
    <t>plat řidiče</t>
  </si>
  <si>
    <t>náklady na km</t>
  </si>
  <si>
    <t>součet</t>
  </si>
  <si>
    <t>c) dvěma vozidly obsluhuji střídavě vždy 2 oblasti ze tří z jedné garáže v Hořovicích</t>
  </si>
  <si>
    <t>(model Kostal)</t>
  </si>
  <si>
    <t>(model Valeo)</t>
  </si>
  <si>
    <t>Předpoklady</t>
  </si>
  <si>
    <t>plat řidiče vč. záskoku na dovolenou</t>
  </si>
  <si>
    <t>Kč</t>
  </si>
  <si>
    <t>Kč/měs</t>
  </si>
  <si>
    <t>čistého</t>
  </si>
  <si>
    <t>hrubého</t>
  </si>
  <si>
    <t>vč. odvodů u zaměstnavatele</t>
  </si>
  <si>
    <t>jízd za měsíc</t>
  </si>
  <si>
    <t>na jízdu</t>
  </si>
  <si>
    <t>náklady na vozidlo</t>
  </si>
  <si>
    <t>Kč/km</t>
  </si>
  <si>
    <t>km</t>
  </si>
  <si>
    <t>průměr</t>
  </si>
  <si>
    <t>řidič</t>
  </si>
  <si>
    <t>-</t>
  </si>
  <si>
    <t>b) třemi vozidly obsluhuji zároveň 3 oblasti z garáží poblíž oblastí</t>
  </si>
  <si>
    <t>(někdy Kostal - v případě mimořádky nebo ranní směny mimo nepřetržitý provoz)</t>
  </si>
  <si>
    <t>Porovnání ekonomiky obsluhy 3 vesnických oblastí různými způsoby</t>
  </si>
  <si>
    <t>den</t>
  </si>
  <si>
    <t>do výpočtu</t>
  </si>
  <si>
    <t>celkem</t>
  </si>
  <si>
    <t>dní</t>
  </si>
  <si>
    <t>dovolená - musím platit někoho jiného</t>
  </si>
  <si>
    <t>celkem i s náklady na dovolenou</t>
  </si>
  <si>
    <t>Nižbor</t>
  </si>
  <si>
    <t>Neumětely</t>
  </si>
  <si>
    <t>(opakuje se den 1 ráno)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</si>
</sst>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&quot;km&quot;"/>
    <numFmt numFmtId="168" formatCode="#,##0&quot;Kč&quot;"/>
    <numFmt numFmtId="169" formatCode="0&quot;Kč/km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D12" sqref="D12"/>
    </sheetView>
  </sheetViews>
  <sheetFormatPr defaultColWidth="9.140625" defaultRowHeight="12.75" outlineLevelCol="1"/>
  <cols>
    <col min="1" max="1" width="4.7109375" style="0" customWidth="1"/>
    <col min="2" max="2" width="4.57421875" style="0" customWidth="1"/>
    <col min="3" max="3" width="6.8515625" style="0" customWidth="1"/>
    <col min="4" max="4" width="9.8515625" style="0" customWidth="1"/>
    <col min="5" max="5" width="6.140625" style="0" customWidth="1"/>
    <col min="6" max="6" width="10.8515625" style="0" bestFit="1" customWidth="1"/>
    <col min="7" max="7" width="6.57421875" style="0" customWidth="1"/>
    <col min="8" max="8" width="6.8515625" style="0" customWidth="1"/>
    <col min="9" max="9" width="7.28125" style="0" customWidth="1"/>
    <col min="10" max="10" width="10.8515625" style="0" bestFit="1" customWidth="1"/>
    <col min="11" max="11" width="6.421875" style="0" customWidth="1"/>
    <col min="12" max="12" width="10.8515625" style="0" bestFit="1" customWidth="1"/>
    <col min="13" max="13" width="7.57421875" style="0" customWidth="1"/>
    <col min="14" max="14" width="9.140625" style="0" hidden="1" customWidth="1" outlineLevel="1"/>
    <col min="15" max="15" width="9.57421875" style="0" customWidth="1" collapsed="1"/>
  </cols>
  <sheetData>
    <row r="1" ht="18">
      <c r="A1" s="10" t="s">
        <v>39</v>
      </c>
    </row>
    <row r="2" ht="13.5" thickBot="1"/>
    <row r="3" spans="1:16" s="6" customFormat="1" ht="16.5" thickBot="1">
      <c r="A3" s="11" t="s">
        <v>14</v>
      </c>
      <c r="M3" s="7">
        <f>SUM(M8:M10)</f>
        <v>294</v>
      </c>
      <c r="N3" s="8">
        <f>SUM(N8:N10)</f>
        <v>0</v>
      </c>
      <c r="O3" s="15" t="s">
        <v>42</v>
      </c>
      <c r="P3" s="12">
        <f>SUBTOTAL(9,P6:P11)</f>
        <v>5880</v>
      </c>
    </row>
    <row r="4" ht="12.75">
      <c r="A4" s="14" t="s">
        <v>20</v>
      </c>
    </row>
    <row r="6" spans="1:16" ht="12.75">
      <c r="A6" s="9" t="s">
        <v>11</v>
      </c>
      <c r="P6" s="4">
        <f>SUBTOTAL(9,P8:P10)</f>
        <v>5880</v>
      </c>
    </row>
    <row r="7" spans="1:16" s="1" customFormat="1" ht="12.75">
      <c r="A7" s="1" t="s">
        <v>10</v>
      </c>
      <c r="B7" s="1" t="s">
        <v>40</v>
      </c>
      <c r="D7" s="1" t="s">
        <v>8</v>
      </c>
      <c r="H7" s="1" t="s">
        <v>9</v>
      </c>
      <c r="M7" s="1" t="s">
        <v>15</v>
      </c>
      <c r="N7" s="1" t="s">
        <v>16</v>
      </c>
      <c r="O7" s="1" t="s">
        <v>17</v>
      </c>
      <c r="P7" s="1" t="s">
        <v>18</v>
      </c>
    </row>
    <row r="8" spans="1:16" ht="12.75">
      <c r="A8">
        <v>1</v>
      </c>
      <c r="B8">
        <v>1</v>
      </c>
      <c r="C8" t="s">
        <v>6</v>
      </c>
      <c r="D8" t="s">
        <v>3</v>
      </c>
      <c r="E8" s="3">
        <v>25</v>
      </c>
      <c r="F8" t="s">
        <v>1</v>
      </c>
      <c r="G8" s="3">
        <v>30</v>
      </c>
      <c r="H8" t="s">
        <v>4</v>
      </c>
      <c r="I8" s="3">
        <v>18</v>
      </c>
      <c r="J8" t="s">
        <v>0</v>
      </c>
      <c r="K8" s="3">
        <f>18+15</f>
        <v>33</v>
      </c>
      <c r="L8" t="s">
        <v>3</v>
      </c>
      <c r="M8" s="3">
        <f>SUM(E8,G8,I8,K8)</f>
        <v>106</v>
      </c>
      <c r="N8" s="4">
        <f>PlatRidicNaJizdu</f>
        <v>0</v>
      </c>
      <c r="O8" s="5">
        <f>KcNaKmVozidlo</f>
        <v>20</v>
      </c>
      <c r="P8" s="4">
        <f>O8*M8+N8</f>
        <v>2120</v>
      </c>
    </row>
    <row r="9" spans="1:16" ht="12.75">
      <c r="A9">
        <v>2</v>
      </c>
      <c r="C9" t="s">
        <v>7</v>
      </c>
      <c r="D9" t="s">
        <v>3</v>
      </c>
      <c r="E9" s="3">
        <v>15</v>
      </c>
      <c r="F9" t="s">
        <v>2</v>
      </c>
      <c r="G9" s="3">
        <v>26</v>
      </c>
      <c r="H9" t="s">
        <v>4</v>
      </c>
      <c r="I9" s="3">
        <v>30</v>
      </c>
      <c r="J9" t="s">
        <v>1</v>
      </c>
      <c r="K9" s="3">
        <v>25</v>
      </c>
      <c r="L9" t="s">
        <v>3</v>
      </c>
      <c r="M9" s="3">
        <f>SUM(E9,G9,I9,K9)</f>
        <v>96</v>
      </c>
      <c r="N9" s="4">
        <f>PlatRidicNaJizdu</f>
        <v>0</v>
      </c>
      <c r="O9" s="5">
        <f>KcNaKmVozidlo</f>
        <v>20</v>
      </c>
      <c r="P9" s="4">
        <f>O9*M9+N9</f>
        <v>1920</v>
      </c>
    </row>
    <row r="10" spans="1:16" ht="12.75">
      <c r="A10">
        <v>3</v>
      </c>
      <c r="B10">
        <v>2</v>
      </c>
      <c r="C10" t="s">
        <v>6</v>
      </c>
      <c r="D10" t="s">
        <v>3</v>
      </c>
      <c r="E10" s="3">
        <v>33</v>
      </c>
      <c r="F10" t="s">
        <v>0</v>
      </c>
      <c r="G10" s="3">
        <v>18</v>
      </c>
      <c r="H10" t="s">
        <v>4</v>
      </c>
      <c r="I10" s="3">
        <v>26</v>
      </c>
      <c r="J10" t="s">
        <v>2</v>
      </c>
      <c r="K10" s="3">
        <v>15</v>
      </c>
      <c r="L10" t="s">
        <v>3</v>
      </c>
      <c r="M10" s="3">
        <f>SUM(E10,G10,I10,K10)</f>
        <v>92</v>
      </c>
      <c r="N10" s="4">
        <f>PlatRidicNaJizdu</f>
        <v>0</v>
      </c>
      <c r="O10" s="5">
        <f>KcNaKmVozidlo</f>
        <v>20</v>
      </c>
      <c r="P10" s="4">
        <f>O10*M10+N10</f>
        <v>1840</v>
      </c>
    </row>
    <row r="11" spans="1:4" ht="12.75">
      <c r="A11">
        <v>4</v>
      </c>
      <c r="C11" t="s">
        <v>7</v>
      </c>
      <c r="D11" t="s">
        <v>48</v>
      </c>
    </row>
    <row r="12" ht="13.5" thickBot="1"/>
    <row r="13" spans="1:16" s="6" customFormat="1" ht="16.5" thickBot="1">
      <c r="A13" s="11" t="s">
        <v>37</v>
      </c>
      <c r="M13" s="7">
        <f>SUM(M16:M34)</f>
        <v>606</v>
      </c>
      <c r="N13" s="8">
        <f>SUM(N16:N34)</f>
        <v>0</v>
      </c>
      <c r="O13" s="15" t="s">
        <v>42</v>
      </c>
      <c r="P13" s="12">
        <f>SUBTOTAL(9,P16:P34)</f>
        <v>12120</v>
      </c>
    </row>
    <row r="14" ht="12.75">
      <c r="A14" s="14" t="s">
        <v>21</v>
      </c>
    </row>
    <row r="16" spans="1:16" ht="12.75">
      <c r="A16" s="9" t="s">
        <v>11</v>
      </c>
      <c r="P16" s="4">
        <f>SUBTOTAL(9,P18:P20)</f>
        <v>4560</v>
      </c>
    </row>
    <row r="17" spans="1:16" s="1" customFormat="1" ht="12.75">
      <c r="A17" s="1" t="s">
        <v>10</v>
      </c>
      <c r="B17" s="1" t="s">
        <v>40</v>
      </c>
      <c r="D17" s="1" t="s">
        <v>8</v>
      </c>
      <c r="G17" s="2"/>
      <c r="H17" s="1" t="s">
        <v>9</v>
      </c>
      <c r="M17" s="1" t="s">
        <v>15</v>
      </c>
      <c r="N17" s="1" t="s">
        <v>16</v>
      </c>
      <c r="O17" s="1" t="s">
        <v>17</v>
      </c>
      <c r="P17" s="1" t="s">
        <v>18</v>
      </c>
    </row>
    <row r="18" spans="1:16" ht="12.75">
      <c r="A18">
        <v>1</v>
      </c>
      <c r="B18">
        <v>1</v>
      </c>
      <c r="C18" t="s">
        <v>6</v>
      </c>
      <c r="D18" t="s">
        <v>47</v>
      </c>
      <c r="E18" s="3">
        <v>8</v>
      </c>
      <c r="F18" t="s">
        <v>1</v>
      </c>
      <c r="G18" s="3">
        <v>30</v>
      </c>
      <c r="H18" t="s">
        <v>4</v>
      </c>
      <c r="I18" s="3">
        <f>G18</f>
        <v>30</v>
      </c>
      <c r="J18" t="str">
        <f>F18</f>
        <v>Koněprusko</v>
      </c>
      <c r="K18" s="3">
        <f>E18</f>
        <v>8</v>
      </c>
      <c r="L18" t="str">
        <f>D18</f>
        <v>Neumětely</v>
      </c>
      <c r="M18" s="3">
        <f>SUM(E18,G18,I18,K18)</f>
        <v>76</v>
      </c>
      <c r="N18" s="4">
        <f>PlatRidicNaJizdu</f>
        <v>0</v>
      </c>
      <c r="O18" s="5">
        <f>KcNaKmVozidlo</f>
        <v>20</v>
      </c>
      <c r="P18" s="4">
        <f>O18*M18+N18</f>
        <v>1520</v>
      </c>
    </row>
    <row r="19" spans="1:16" ht="12.75">
      <c r="A19">
        <v>2</v>
      </c>
      <c r="C19" t="s">
        <v>7</v>
      </c>
      <c r="D19" t="str">
        <f aca="true" t="shared" si="0" ref="D19:L20">D18</f>
        <v>Neumětely</v>
      </c>
      <c r="E19" s="3">
        <f t="shared" si="0"/>
        <v>8</v>
      </c>
      <c r="F19" t="str">
        <f t="shared" si="0"/>
        <v>Koněprusko</v>
      </c>
      <c r="G19" s="3">
        <f t="shared" si="0"/>
        <v>30</v>
      </c>
      <c r="H19" t="str">
        <f t="shared" si="0"/>
        <v>Kostal</v>
      </c>
      <c r="I19" s="3">
        <f t="shared" si="0"/>
        <v>30</v>
      </c>
      <c r="J19" t="str">
        <f t="shared" si="0"/>
        <v>Koněprusko</v>
      </c>
      <c r="K19" s="3">
        <f t="shared" si="0"/>
        <v>8</v>
      </c>
      <c r="L19" t="str">
        <f t="shared" si="0"/>
        <v>Neumětely</v>
      </c>
      <c r="M19" s="3">
        <f>SUM(E19,G19,I19,K19)</f>
        <v>76</v>
      </c>
      <c r="N19" s="4">
        <f>PlatRidicNaJizdu</f>
        <v>0</v>
      </c>
      <c r="O19" s="5">
        <f>KcNaKmVozidlo</f>
        <v>20</v>
      </c>
      <c r="P19" s="4">
        <f>O19*M19+N19</f>
        <v>1520</v>
      </c>
    </row>
    <row r="20" spans="1:16" ht="12.75">
      <c r="A20">
        <v>3</v>
      </c>
      <c r="B20">
        <v>2</v>
      </c>
      <c r="C20" t="s">
        <v>6</v>
      </c>
      <c r="D20" t="str">
        <f t="shared" si="0"/>
        <v>Neumětely</v>
      </c>
      <c r="E20" s="3">
        <f t="shared" si="0"/>
        <v>8</v>
      </c>
      <c r="F20" t="str">
        <f t="shared" si="0"/>
        <v>Koněprusko</v>
      </c>
      <c r="G20" s="3">
        <f t="shared" si="0"/>
        <v>30</v>
      </c>
      <c r="H20" t="str">
        <f t="shared" si="0"/>
        <v>Kostal</v>
      </c>
      <c r="I20" s="3">
        <f t="shared" si="0"/>
        <v>30</v>
      </c>
      <c r="J20" t="str">
        <f t="shared" si="0"/>
        <v>Koněprusko</v>
      </c>
      <c r="K20" s="3">
        <f t="shared" si="0"/>
        <v>8</v>
      </c>
      <c r="L20" t="str">
        <f t="shared" si="0"/>
        <v>Neumětely</v>
      </c>
      <c r="M20" s="3">
        <f>SUM(E20,G20,I20,K20)</f>
        <v>76</v>
      </c>
      <c r="N20" s="4">
        <f>PlatRidicNaJizdu</f>
        <v>0</v>
      </c>
      <c r="O20" s="5">
        <f>KcNaKmVozidlo</f>
        <v>20</v>
      </c>
      <c r="P20" s="4">
        <f>O20*M20+N20</f>
        <v>1520</v>
      </c>
    </row>
    <row r="21" spans="1:4" ht="12.75">
      <c r="A21">
        <v>4</v>
      </c>
      <c r="C21" t="s">
        <v>7</v>
      </c>
      <c r="D21" t="str">
        <f>$D$11</f>
        <v>(opakuje se den 1 ráno)</v>
      </c>
    </row>
    <row r="23" spans="1:16" ht="12.75">
      <c r="A23" s="9" t="s">
        <v>12</v>
      </c>
      <c r="P23" s="4">
        <f>SUBTOTAL(9,P25:P27)</f>
        <v>3840</v>
      </c>
    </row>
    <row r="24" spans="1:16" s="1" customFormat="1" ht="12.75">
      <c r="A24" s="1" t="s">
        <v>10</v>
      </c>
      <c r="B24" s="1" t="s">
        <v>40</v>
      </c>
      <c r="D24" s="1" t="s">
        <v>8</v>
      </c>
      <c r="E24" s="2"/>
      <c r="H24" s="1" t="s">
        <v>9</v>
      </c>
      <c r="M24" s="1" t="s">
        <v>15</v>
      </c>
      <c r="N24" s="1" t="s">
        <v>16</v>
      </c>
      <c r="O24" s="1" t="s">
        <v>17</v>
      </c>
      <c r="P24" s="1" t="s">
        <v>18</v>
      </c>
    </row>
    <row r="25" spans="1:16" ht="12.75">
      <c r="A25">
        <v>1</v>
      </c>
      <c r="B25">
        <v>1</v>
      </c>
      <c r="C25" t="s">
        <v>6</v>
      </c>
      <c r="D25" t="s">
        <v>5</v>
      </c>
      <c r="E25" s="3">
        <v>2</v>
      </c>
      <c r="F25" t="s">
        <v>2</v>
      </c>
      <c r="G25" s="3">
        <v>30</v>
      </c>
      <c r="H25" t="s">
        <v>4</v>
      </c>
      <c r="I25" s="3">
        <f>G25</f>
        <v>30</v>
      </c>
      <c r="J25" t="str">
        <f>F25</f>
        <v>Zbirožsko</v>
      </c>
      <c r="K25" s="3">
        <f>E25</f>
        <v>2</v>
      </c>
      <c r="L25" t="str">
        <f>D25</f>
        <v>Zbiroh</v>
      </c>
      <c r="M25" s="3">
        <f>SUM(E25,G25,I25,K25)</f>
        <v>64</v>
      </c>
      <c r="N25" s="4">
        <f>PlatRidicNaJizdu</f>
        <v>0</v>
      </c>
      <c r="O25" s="5">
        <f>KcNaKmVozidlo</f>
        <v>20</v>
      </c>
      <c r="P25" s="4">
        <f>O25*M25+N25</f>
        <v>1280</v>
      </c>
    </row>
    <row r="26" spans="1:16" ht="12.75">
      <c r="A26">
        <v>2</v>
      </c>
      <c r="C26" t="s">
        <v>7</v>
      </c>
      <c r="D26" t="str">
        <f aca="true" t="shared" si="1" ref="D26:L27">D25</f>
        <v>Zbiroh</v>
      </c>
      <c r="E26" s="3">
        <f t="shared" si="1"/>
        <v>2</v>
      </c>
      <c r="F26" t="str">
        <f t="shared" si="1"/>
        <v>Zbirožsko</v>
      </c>
      <c r="G26" s="3">
        <f t="shared" si="1"/>
        <v>30</v>
      </c>
      <c r="H26" t="str">
        <f t="shared" si="1"/>
        <v>Kostal</v>
      </c>
      <c r="I26" s="3">
        <f t="shared" si="1"/>
        <v>30</v>
      </c>
      <c r="J26" t="str">
        <f t="shared" si="1"/>
        <v>Zbirožsko</v>
      </c>
      <c r="K26" s="3">
        <f t="shared" si="1"/>
        <v>2</v>
      </c>
      <c r="L26" t="str">
        <f t="shared" si="1"/>
        <v>Zbiroh</v>
      </c>
      <c r="M26" s="3">
        <f>SUM(E26,G26,I26,K26)</f>
        <v>64</v>
      </c>
      <c r="N26" s="4">
        <f>PlatRidicNaJizdu</f>
        <v>0</v>
      </c>
      <c r="O26" s="5">
        <f>KcNaKmVozidlo</f>
        <v>20</v>
      </c>
      <c r="P26" s="4">
        <f>O26*M26+N26</f>
        <v>1280</v>
      </c>
    </row>
    <row r="27" spans="1:16" ht="12.75">
      <c r="A27">
        <v>3</v>
      </c>
      <c r="B27">
        <v>2</v>
      </c>
      <c r="C27" t="s">
        <v>6</v>
      </c>
      <c r="D27" t="str">
        <f t="shared" si="1"/>
        <v>Zbiroh</v>
      </c>
      <c r="E27" s="3">
        <f t="shared" si="1"/>
        <v>2</v>
      </c>
      <c r="F27" t="str">
        <f t="shared" si="1"/>
        <v>Zbirožsko</v>
      </c>
      <c r="G27" s="3">
        <f t="shared" si="1"/>
        <v>30</v>
      </c>
      <c r="H27" t="str">
        <f t="shared" si="1"/>
        <v>Kostal</v>
      </c>
      <c r="I27" s="3">
        <f t="shared" si="1"/>
        <v>30</v>
      </c>
      <c r="J27" t="str">
        <f t="shared" si="1"/>
        <v>Zbirožsko</v>
      </c>
      <c r="K27" s="3">
        <f t="shared" si="1"/>
        <v>2</v>
      </c>
      <c r="L27" t="str">
        <f t="shared" si="1"/>
        <v>Zbiroh</v>
      </c>
      <c r="M27" s="3">
        <f>SUM(E27,G27,I27,K27)</f>
        <v>64</v>
      </c>
      <c r="N27" s="4">
        <f>PlatRidicNaJizdu</f>
        <v>0</v>
      </c>
      <c r="O27" s="5">
        <f>KcNaKmVozidlo</f>
        <v>20</v>
      </c>
      <c r="P27" s="4">
        <f>O27*M27+N27</f>
        <v>1280</v>
      </c>
    </row>
    <row r="28" spans="1:4" ht="12.75">
      <c r="A28">
        <v>4</v>
      </c>
      <c r="C28" t="s">
        <v>7</v>
      </c>
      <c r="D28" t="str">
        <f>$D$11</f>
        <v>(opakuje se den 1 ráno)</v>
      </c>
    </row>
    <row r="29" spans="7:11" ht="12.75">
      <c r="G29" s="3"/>
      <c r="K29" s="3"/>
    </row>
    <row r="30" spans="1:16" ht="12.75">
      <c r="A30" s="9" t="s">
        <v>13</v>
      </c>
      <c r="P30" s="4">
        <f>SUBTOTAL(9,P32:P34)</f>
        <v>3720</v>
      </c>
    </row>
    <row r="31" spans="1:16" s="1" customFormat="1" ht="12.75">
      <c r="A31" s="1" t="s">
        <v>10</v>
      </c>
      <c r="B31" s="1" t="s">
        <v>40</v>
      </c>
      <c r="D31" s="1" t="s">
        <v>8</v>
      </c>
      <c r="H31" s="1" t="s">
        <v>9</v>
      </c>
      <c r="M31" s="1" t="s">
        <v>15</v>
      </c>
      <c r="N31" s="1" t="s">
        <v>16</v>
      </c>
      <c r="O31" s="1" t="s">
        <v>17</v>
      </c>
      <c r="P31" s="1" t="s">
        <v>18</v>
      </c>
    </row>
    <row r="32" spans="1:16" ht="12.75">
      <c r="A32">
        <v>1</v>
      </c>
      <c r="B32">
        <v>1</v>
      </c>
      <c r="C32" t="s">
        <v>6</v>
      </c>
      <c r="D32" t="s">
        <v>46</v>
      </c>
      <c r="E32" s="3">
        <v>1</v>
      </c>
      <c r="F32" t="s">
        <v>0</v>
      </c>
      <c r="G32" s="3">
        <v>30</v>
      </c>
      <c r="H32" t="s">
        <v>4</v>
      </c>
      <c r="I32" s="3">
        <f>G32</f>
        <v>30</v>
      </c>
      <c r="J32" t="str">
        <f>F32</f>
        <v>Chyňavsko</v>
      </c>
      <c r="K32" s="3">
        <f>E32</f>
        <v>1</v>
      </c>
      <c r="L32" t="str">
        <f>D32</f>
        <v>Nižbor</v>
      </c>
      <c r="M32" s="3">
        <f>SUM(E32,G32,I32,K32)</f>
        <v>62</v>
      </c>
      <c r="N32" s="4">
        <f>PlatRidicNaJizdu</f>
        <v>0</v>
      </c>
      <c r="O32" s="5">
        <f>KcNaKmVozidlo</f>
        <v>20</v>
      </c>
      <c r="P32" s="4">
        <f>O32*M32+N32</f>
        <v>1240</v>
      </c>
    </row>
    <row r="33" spans="1:16" ht="12.75">
      <c r="A33">
        <v>2</v>
      </c>
      <c r="C33" t="s">
        <v>7</v>
      </c>
      <c r="D33" t="str">
        <f aca="true" t="shared" si="2" ref="D33:L34">D32</f>
        <v>Nižbor</v>
      </c>
      <c r="E33" s="3">
        <f t="shared" si="2"/>
        <v>1</v>
      </c>
      <c r="F33" t="str">
        <f t="shared" si="2"/>
        <v>Chyňavsko</v>
      </c>
      <c r="G33" s="3">
        <f t="shared" si="2"/>
        <v>30</v>
      </c>
      <c r="H33" t="str">
        <f t="shared" si="2"/>
        <v>Kostal</v>
      </c>
      <c r="I33" s="3">
        <f t="shared" si="2"/>
        <v>30</v>
      </c>
      <c r="J33" t="str">
        <f t="shared" si="2"/>
        <v>Chyňavsko</v>
      </c>
      <c r="K33" s="3">
        <f t="shared" si="2"/>
        <v>1</v>
      </c>
      <c r="L33" t="str">
        <f t="shared" si="2"/>
        <v>Nižbor</v>
      </c>
      <c r="M33" s="3">
        <f>SUM(E33,G33,I33,K33)</f>
        <v>62</v>
      </c>
      <c r="N33" s="4">
        <f>PlatRidicNaJizdu</f>
        <v>0</v>
      </c>
      <c r="O33" s="5">
        <f>KcNaKmVozidlo</f>
        <v>20</v>
      </c>
      <c r="P33" s="4">
        <f>O33*M33+N33</f>
        <v>1240</v>
      </c>
    </row>
    <row r="34" spans="1:16" ht="12.75">
      <c r="A34">
        <v>3</v>
      </c>
      <c r="B34">
        <v>2</v>
      </c>
      <c r="C34" t="s">
        <v>6</v>
      </c>
      <c r="D34" t="str">
        <f t="shared" si="2"/>
        <v>Nižbor</v>
      </c>
      <c r="E34" s="3">
        <f t="shared" si="2"/>
        <v>1</v>
      </c>
      <c r="F34" t="str">
        <f t="shared" si="2"/>
        <v>Chyňavsko</v>
      </c>
      <c r="G34" s="3">
        <f t="shared" si="2"/>
        <v>30</v>
      </c>
      <c r="H34" t="str">
        <f t="shared" si="2"/>
        <v>Kostal</v>
      </c>
      <c r="I34" s="3">
        <f t="shared" si="2"/>
        <v>30</v>
      </c>
      <c r="J34" t="str">
        <f t="shared" si="2"/>
        <v>Chyňavsko</v>
      </c>
      <c r="K34" s="3">
        <f t="shared" si="2"/>
        <v>1</v>
      </c>
      <c r="L34" t="str">
        <f t="shared" si="2"/>
        <v>Nižbor</v>
      </c>
      <c r="M34" s="3">
        <f>SUM(E34,G34,I34,K34)</f>
        <v>62</v>
      </c>
      <c r="N34" s="4">
        <f>PlatRidicNaJizdu</f>
        <v>0</v>
      </c>
      <c r="O34" s="5">
        <f>KcNaKmVozidlo</f>
        <v>20</v>
      </c>
      <c r="P34" s="4">
        <f>O34*M34+N34</f>
        <v>1240</v>
      </c>
    </row>
    <row r="35" spans="1:4" ht="12.75">
      <c r="A35">
        <v>4</v>
      </c>
      <c r="C35" t="s">
        <v>7</v>
      </c>
      <c r="D35" t="str">
        <f>$D$11</f>
        <v>(opakuje se den 1 ráno)</v>
      </c>
    </row>
    <row r="36" ht="13.5" thickBot="1"/>
    <row r="37" spans="1:16" s="6" customFormat="1" ht="16.5" thickBot="1">
      <c r="A37" s="11" t="s">
        <v>19</v>
      </c>
      <c r="M37" s="7">
        <f>SUM(M42:M44)</f>
        <v>294</v>
      </c>
      <c r="N37" s="8">
        <f>SUM(N42:N44)</f>
        <v>0</v>
      </c>
      <c r="O37" s="15" t="s">
        <v>42</v>
      </c>
      <c r="P37" s="12">
        <f>SUBTOTAL(9,P40:P52)</f>
        <v>11760</v>
      </c>
    </row>
    <row r="38" ht="12.75">
      <c r="A38" s="14" t="s">
        <v>38</v>
      </c>
    </row>
    <row r="40" spans="1:16" ht="12.75">
      <c r="A40" s="9" t="s">
        <v>11</v>
      </c>
      <c r="P40" s="4">
        <f>SUBTOTAL(9,P42:P44)</f>
        <v>5880</v>
      </c>
    </row>
    <row r="41" spans="1:16" s="1" customFormat="1" ht="12.75">
      <c r="A41" s="1" t="s">
        <v>10</v>
      </c>
      <c r="B41" s="1" t="s">
        <v>40</v>
      </c>
      <c r="D41" s="1" t="s">
        <v>8</v>
      </c>
      <c r="H41" s="1" t="s">
        <v>9</v>
      </c>
      <c r="M41" s="1" t="s">
        <v>15</v>
      </c>
      <c r="N41" s="1" t="s">
        <v>16</v>
      </c>
      <c r="O41" s="1" t="s">
        <v>17</v>
      </c>
      <c r="P41" s="1" t="s">
        <v>18</v>
      </c>
    </row>
    <row r="42" spans="1:16" ht="12.75">
      <c r="A42">
        <v>1</v>
      </c>
      <c r="B42">
        <v>1</v>
      </c>
      <c r="C42" t="s">
        <v>6</v>
      </c>
      <c r="D42" t="s">
        <v>3</v>
      </c>
      <c r="E42" s="3">
        <v>25</v>
      </c>
      <c r="F42" t="s">
        <v>1</v>
      </c>
      <c r="G42" s="3">
        <v>30</v>
      </c>
      <c r="H42" t="s">
        <v>4</v>
      </c>
      <c r="I42" s="3">
        <v>18</v>
      </c>
      <c r="J42" t="s">
        <v>0</v>
      </c>
      <c r="K42" s="3">
        <f>18+15</f>
        <v>33</v>
      </c>
      <c r="L42" t="s">
        <v>3</v>
      </c>
      <c r="M42" s="3">
        <f>SUM(E42,G42,I42,K42)</f>
        <v>106</v>
      </c>
      <c r="N42" s="4">
        <f>PlatRidicNaJizdu</f>
        <v>0</v>
      </c>
      <c r="O42" s="5">
        <f>KcNaKmVozidlo</f>
        <v>20</v>
      </c>
      <c r="P42" s="4">
        <f>O42*M42+N42</f>
        <v>2120</v>
      </c>
    </row>
    <row r="43" spans="1:16" ht="12.75">
      <c r="A43">
        <v>2</v>
      </c>
      <c r="C43" t="s">
        <v>7</v>
      </c>
      <c r="D43" t="s">
        <v>3</v>
      </c>
      <c r="E43" s="3">
        <v>15</v>
      </c>
      <c r="F43" t="s">
        <v>2</v>
      </c>
      <c r="G43" s="3">
        <v>26</v>
      </c>
      <c r="H43" t="s">
        <v>4</v>
      </c>
      <c r="I43" s="3">
        <v>30</v>
      </c>
      <c r="J43" t="s">
        <v>1</v>
      </c>
      <c r="K43" s="3">
        <v>25</v>
      </c>
      <c r="L43" t="s">
        <v>3</v>
      </c>
      <c r="M43" s="3">
        <f>SUM(E43,G43,I43,K43)</f>
        <v>96</v>
      </c>
      <c r="N43" s="4">
        <f>PlatRidicNaJizdu</f>
        <v>0</v>
      </c>
      <c r="O43" s="5">
        <f>KcNaKmVozidlo</f>
        <v>20</v>
      </c>
      <c r="P43" s="4">
        <f>O43*M43+N43</f>
        <v>1920</v>
      </c>
    </row>
    <row r="44" spans="1:16" ht="12.75">
      <c r="A44">
        <v>3</v>
      </c>
      <c r="B44">
        <v>2</v>
      </c>
      <c r="C44" t="s">
        <v>6</v>
      </c>
      <c r="D44" t="s">
        <v>3</v>
      </c>
      <c r="E44" s="3">
        <v>33</v>
      </c>
      <c r="F44" t="s">
        <v>0</v>
      </c>
      <c r="G44" s="3">
        <v>18</v>
      </c>
      <c r="H44" t="s">
        <v>4</v>
      </c>
      <c r="I44" s="3">
        <v>26</v>
      </c>
      <c r="J44" t="s">
        <v>2</v>
      </c>
      <c r="K44" s="3">
        <v>15</v>
      </c>
      <c r="L44" t="s">
        <v>3</v>
      </c>
      <c r="M44" s="3">
        <f>SUM(E44,G44,I44,K44)</f>
        <v>92</v>
      </c>
      <c r="N44" s="4">
        <f>PlatRidicNaJizdu</f>
        <v>0</v>
      </c>
      <c r="O44" s="5">
        <f>KcNaKmVozidlo</f>
        <v>20</v>
      </c>
      <c r="P44" s="4">
        <f>O44*M44+N44</f>
        <v>1840</v>
      </c>
    </row>
    <row r="45" spans="1:4" ht="12.75">
      <c r="A45">
        <v>4</v>
      </c>
      <c r="C45" t="s">
        <v>7</v>
      </c>
      <c r="D45" t="str">
        <f>$D$11</f>
        <v>(opakuje se den 1 ráno)</v>
      </c>
    </row>
    <row r="47" spans="1:16" ht="12.75">
      <c r="A47" s="9" t="s">
        <v>12</v>
      </c>
      <c r="P47" s="4">
        <f>SUBTOTAL(9,P49:P51)</f>
        <v>5880</v>
      </c>
    </row>
    <row r="48" spans="1:16" s="1" customFormat="1" ht="12.75">
      <c r="A48" s="1" t="s">
        <v>10</v>
      </c>
      <c r="B48" s="1" t="s">
        <v>40</v>
      </c>
      <c r="D48" s="1" t="s">
        <v>8</v>
      </c>
      <c r="H48" s="1" t="s">
        <v>9</v>
      </c>
      <c r="M48" s="1" t="s">
        <v>15</v>
      </c>
      <c r="N48" s="1" t="s">
        <v>16</v>
      </c>
      <c r="O48" s="1" t="s">
        <v>17</v>
      </c>
      <c r="P48" s="1" t="s">
        <v>18</v>
      </c>
    </row>
    <row r="49" spans="1:16" ht="12.75">
      <c r="A49">
        <v>1</v>
      </c>
      <c r="B49">
        <v>1</v>
      </c>
      <c r="C49" t="s">
        <v>6</v>
      </c>
      <c r="D49" t="s">
        <v>3</v>
      </c>
      <c r="E49" s="3">
        <v>15</v>
      </c>
      <c r="F49" t="s">
        <v>2</v>
      </c>
      <c r="G49" s="3">
        <v>26</v>
      </c>
      <c r="H49" t="s">
        <v>4</v>
      </c>
      <c r="I49" s="3">
        <v>30</v>
      </c>
      <c r="J49" t="s">
        <v>1</v>
      </c>
      <c r="K49" s="3">
        <v>25</v>
      </c>
      <c r="L49" t="s">
        <v>3</v>
      </c>
      <c r="M49" s="3">
        <f>SUM(E49,G49,I49,K49)</f>
        <v>96</v>
      </c>
      <c r="N49" s="4">
        <f>PlatRidicNaJizdu</f>
        <v>0</v>
      </c>
      <c r="O49" s="5">
        <f>KcNaKmVozidlo</f>
        <v>20</v>
      </c>
      <c r="P49" s="4">
        <f>O49*M49+N49</f>
        <v>1920</v>
      </c>
    </row>
    <row r="50" spans="1:16" ht="12.75">
      <c r="A50">
        <v>2</v>
      </c>
      <c r="C50" t="s">
        <v>7</v>
      </c>
      <c r="D50" t="s">
        <v>3</v>
      </c>
      <c r="E50" s="3">
        <v>33</v>
      </c>
      <c r="F50" t="s">
        <v>0</v>
      </c>
      <c r="G50" s="3">
        <v>18</v>
      </c>
      <c r="H50" t="s">
        <v>4</v>
      </c>
      <c r="I50" s="3">
        <v>26</v>
      </c>
      <c r="J50" t="s">
        <v>2</v>
      </c>
      <c r="K50" s="3">
        <v>15</v>
      </c>
      <c r="L50" t="s">
        <v>3</v>
      </c>
      <c r="M50" s="3">
        <f>SUM(E50,G50,I50,K50)</f>
        <v>92</v>
      </c>
      <c r="N50" s="4">
        <f>PlatRidicNaJizdu</f>
        <v>0</v>
      </c>
      <c r="O50" s="5">
        <f>KcNaKmVozidlo</f>
        <v>20</v>
      </c>
      <c r="P50" s="4">
        <f>O50*M50+N50</f>
        <v>1840</v>
      </c>
    </row>
    <row r="51" spans="1:16" ht="12.75">
      <c r="A51">
        <v>3</v>
      </c>
      <c r="B51">
        <v>2</v>
      </c>
      <c r="C51" t="s">
        <v>6</v>
      </c>
      <c r="D51" t="s">
        <v>3</v>
      </c>
      <c r="E51" s="3">
        <v>25</v>
      </c>
      <c r="F51" t="s">
        <v>1</v>
      </c>
      <c r="G51" s="3">
        <v>30</v>
      </c>
      <c r="H51" t="s">
        <v>4</v>
      </c>
      <c r="I51" s="3">
        <v>18</v>
      </c>
      <c r="J51" t="s">
        <v>0</v>
      </c>
      <c r="K51" s="3">
        <f>18+15</f>
        <v>33</v>
      </c>
      <c r="L51" t="s">
        <v>3</v>
      </c>
      <c r="M51" s="3">
        <f>SUM(E51,G51,I51,K51)</f>
        <v>106</v>
      </c>
      <c r="N51" s="4">
        <f>PlatRidicNaJizdu</f>
        <v>0</v>
      </c>
      <c r="O51" s="5">
        <f>KcNaKmVozidlo</f>
        <v>20</v>
      </c>
      <c r="P51" s="4">
        <f>O51*M51+N51</f>
        <v>2120</v>
      </c>
    </row>
    <row r="52" spans="1:4" ht="12.75">
      <c r="A52">
        <v>4</v>
      </c>
      <c r="C52" t="s">
        <v>7</v>
      </c>
      <c r="D52" t="str">
        <f>$D$11</f>
        <v>(opakuje se den 1 ráno)</v>
      </c>
    </row>
    <row r="54" ht="15.75">
      <c r="A54" s="11" t="s">
        <v>22</v>
      </c>
    </row>
    <row r="55" ht="12.75">
      <c r="A55" s="1" t="s">
        <v>23</v>
      </c>
    </row>
    <row r="56" spans="3:5" ht="12.75">
      <c r="C56" s="13">
        <v>12000</v>
      </c>
      <c r="D56" t="s">
        <v>25</v>
      </c>
      <c r="E56" t="s">
        <v>26</v>
      </c>
    </row>
    <row r="57" spans="3:5" ht="12.75">
      <c r="C57">
        <f>C56*1.25</f>
        <v>15000</v>
      </c>
      <c r="D57" t="s">
        <v>25</v>
      </c>
      <c r="E57" t="s">
        <v>27</v>
      </c>
    </row>
    <row r="58" spans="3:5" ht="12.75">
      <c r="C58">
        <f>C57*1.35</f>
        <v>20250</v>
      </c>
      <c r="D58" t="s">
        <v>25</v>
      </c>
      <c r="E58" t="s">
        <v>28</v>
      </c>
    </row>
    <row r="59" spans="3:5" ht="12.75">
      <c r="C59" s="13">
        <v>21</v>
      </c>
      <c r="D59" t="s">
        <v>43</v>
      </c>
      <c r="E59" t="s">
        <v>44</v>
      </c>
    </row>
    <row r="60" spans="3:5" ht="12.75">
      <c r="C60" s="16">
        <f>C59/365</f>
        <v>0.057534246575342465</v>
      </c>
      <c r="E60" t="s">
        <v>44</v>
      </c>
    </row>
    <row r="61" spans="3:5" ht="12.75">
      <c r="C61">
        <f>C58*(1+C60)</f>
        <v>21415.068493150688</v>
      </c>
      <c r="D61" t="s">
        <v>25</v>
      </c>
      <c r="E61" t="s">
        <v>45</v>
      </c>
    </row>
    <row r="62" spans="3:4" ht="12.75">
      <c r="C62">
        <f>30*2</f>
        <v>60</v>
      </c>
      <c r="D62" t="s">
        <v>29</v>
      </c>
    </row>
    <row r="63" spans="3:5" ht="12.75">
      <c r="C63">
        <f>ROUND(C61/C62,0)</f>
        <v>357</v>
      </c>
      <c r="D63" t="s">
        <v>25</v>
      </c>
      <c r="E63" t="s">
        <v>30</v>
      </c>
    </row>
    <row r="64" spans="3:5" ht="12.75">
      <c r="C64" s="13">
        <v>0</v>
      </c>
      <c r="D64" t="s">
        <v>25</v>
      </c>
      <c r="E64" t="s">
        <v>41</v>
      </c>
    </row>
    <row r="66" ht="12.75">
      <c r="A66" t="s">
        <v>31</v>
      </c>
    </row>
    <row r="67" spans="3:5" ht="12.75">
      <c r="C67" s="13">
        <v>20</v>
      </c>
      <c r="D67" t="s">
        <v>32</v>
      </c>
      <c r="E67" t="s">
        <v>34</v>
      </c>
    </row>
    <row r="68" spans="3:5" ht="12.75">
      <c r="C68" s="13">
        <v>100</v>
      </c>
      <c r="D68" t="s">
        <v>33</v>
      </c>
      <c r="E68" t="s">
        <v>34</v>
      </c>
    </row>
    <row r="69" spans="3:5" ht="12.75">
      <c r="C69">
        <f>C67*C68</f>
        <v>2000</v>
      </c>
      <c r="D69" t="s">
        <v>24</v>
      </c>
      <c r="E69" t="s">
        <v>34</v>
      </c>
    </row>
    <row r="70" spans="2:5" ht="12.75">
      <c r="B70" t="s">
        <v>36</v>
      </c>
      <c r="C70">
        <f>PlatRidicNaJizdu</f>
        <v>0</v>
      </c>
      <c r="D70" t="s">
        <v>24</v>
      </c>
      <c r="E70" t="s">
        <v>35</v>
      </c>
    </row>
    <row r="71" spans="3:5" ht="12.75">
      <c r="C71">
        <f>ROUND((C69-C70)/C68,0)</f>
        <v>20</v>
      </c>
      <c r="D71" t="s">
        <v>32</v>
      </c>
      <c r="E71" t="s">
        <v>30</v>
      </c>
    </row>
    <row r="72" spans="3:5" ht="12.75">
      <c r="C72" s="13">
        <f>C71</f>
        <v>20</v>
      </c>
      <c r="D72" t="s">
        <v>32</v>
      </c>
      <c r="E72" t="s">
        <v>41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RK</cp:lastModifiedBy>
  <dcterms:created xsi:type="dcterms:W3CDTF">2007-05-23T13:50:01Z</dcterms:created>
  <dcterms:modified xsi:type="dcterms:W3CDTF">2007-05-24T05:58:46Z</dcterms:modified>
  <cp:category/>
  <cp:version/>
  <cp:contentType/>
  <cp:contentStatus/>
</cp:coreProperties>
</file>